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<sst xmlns="http://schemas.openxmlformats.org/spreadsheetml/2006/main" count="704" uniqueCount="366">
  <si>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</si>
  <si>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</si>
  <si>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</si>
  <si>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</si>
  <si>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</si>
  <si>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</si>
  <si>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</si>
  <si>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</si>
  <si>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</si>
  <si>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</si>
  <si>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</si>
  <si>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</si>
  <si>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</si>
  <si>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</si>
  <si>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</si>
  <si>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</si>
  <si>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</si>
  <si>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</si>
  <si>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</si>
  <si>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</si>
  <si>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</si>
  <si>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</si>
  <si>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</si>
  <si>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</si>
  <si>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</si>
  <si>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</si>
  <si>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</si>
  <si>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</si>
  <si>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</si>
  <si>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</si>
  <si>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</si>
  <si>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</si>
  <si>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</si>
  <si>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</si>
  <si>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</si>
  <si>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</si>
  <si>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</si>
  <si>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</si>
  <si>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</si>
  <si>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</si>
  <si>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</si>
  <si>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</si>
  <si>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</si>
  <si>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</si>
  <si>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</si>
  <si>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</si>
  <si>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</si>
  <si>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</si>
  <si>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</si>
  <si>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</si>
  <si>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</si>
  <si>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</si>
  <si>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</si>
  <si>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</si>
  <si>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</si>
  <si>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</si>
  <si>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</si>
  <si>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</si>
  <si>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</si>
  <si>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</si>
  <si>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</si>
  <si>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</si>
  <si>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</si>
  <si>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</si>
  <si>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</si>
  <si>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</si>
  <si>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</si>
  <si>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</si>
  <si>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</si>
  <si>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</si>
  <si>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</si>
  <si>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</si>
  <si>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</si>
  <si>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</si>
  <si>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</si>
  <si>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</si>
  <si>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</si>
  <si>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</si>
  <si>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</si>
  <si>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</si>
  <si>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</si>
  <si>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</si>
  <si>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</si>
  <si>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</si>
  <si>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</si>
  <si>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</si>
  <si>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</si>
  <si>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</si>
  <si>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</si>
  <si>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</si>
  <si>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</si>
  <si>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</si>
  <si>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</si>
  <si>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</si>
  <si>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</si>
  <si>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</si>
  <si>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</si>
  <si>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</si>
  <si>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</si>
  <si>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</si>
  <si>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</si>
  <si>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</si>
  <si>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</si>
  <si>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</si>
  <si>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</si>
  <si>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</si>
  <si>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</si>
  <si>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</si>
  <si>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</si>
  <si>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</si>
  <si>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</si>
  <si>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</si>
  <si>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</si>
  <si>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</si>
  <si>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</si>
  <si>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</si>
  <si>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</si>
  <si>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</si>
  <si>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</si>
  <si>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</si>
  <si>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</si>
  <si>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</si>
  <si>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</si>
  <si>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</si>
  <si>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</si>
  <si>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</si>
  <si>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</si>
  <si>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</si>
  <si>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</si>
  <si>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</si>
  <si>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</si>
  <si>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</si>
  <si>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</si>
  <si>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</si>
  <si>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</si>
  <si>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</si>
  <si>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</si>
  <si>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</si>
  <si>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</si>
  <si>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</si>
  <si>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</si>
  <si>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</si>
  <si>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</si>
  <si>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</si>
  <si>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</si>
  <si>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</si>
  <si>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</si>
  <si>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</si>
  <si>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</si>
  <si>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</si>
  <si>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</si>
  <si>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</si>
  <si>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</si>
  <si>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</si>
  <si>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</si>
  <si>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</si>
  <si>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</si>
  <si>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</si>
  <si>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</si>
  <si>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</si>
  <si>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</si>
  <si>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</si>
  <si>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</si>
  <si>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</si>
  <si>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</si>
  <si>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</si>
  <si>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</si>
  <si>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</si>
  <si>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</si>
  <si>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</si>
  <si>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</si>
  <si>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</si>
  <si>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</si>
  <si>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</si>
  <si>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</si>
  <si>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</si>
  <si>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</si>
  <si>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</si>
  <si>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</si>
  <si>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</si>
  <si>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</si>
  <si>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</si>
  <si>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</si>
  <si>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</si>
  <si>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</si>
  <si>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</si>
  <si>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</si>
  <si>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</si>
  <si>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</si>
  <si>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</si>
  <si>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</si>
  <si>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</si>
  <si>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</si>
  <si>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</si>
  <si>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</si>
  <si>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</si>
  <si>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</si>
  <si>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</si>
  <si>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</si>
  <si>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</si>
  <si>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</si>
  <si>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</si>
  <si>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</si>
  <si>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</si>
  <si>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</si>
  <si>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</si>
  <si>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</si>
  <si>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</si>
  <si>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</si>
  <si>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</si>
  <si>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</si>
  <si>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</si>
  <si>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</si>
  <si>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</si>
  <si>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</si>
  <si>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</si>
  <si>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</si>
  <si>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</si>
  <si>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</si>
  <si>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</si>
  <si>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</si>
  <si>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</si>
  <si>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</si>
  <si>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</si>
  <si>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</si>
  <si>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</si>
  <si>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</si>
  <si>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</si>
  <si>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</si>
  <si>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</si>
  <si>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</si>
  <si>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</si>
  <si>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</si>
  <si>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</si>
  <si>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</si>
  <si>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</si>
  <si>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</si>
  <si>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</si>
  <si>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</si>
  <si>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</si>
  <si>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</si>
  <si>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</si>
  <si>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</si>
  <si>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</si>
  <si>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</si>
  <si>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</si>
  <si>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</si>
  <si>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</si>
  <si>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</si>
  <si>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</si>
  <si>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</si>
  <si>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</si>
  <si>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</si>
  <si>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</si>
  <si>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</si>
  <si>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</si>
  <si>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</si>
  <si>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</si>
  <si>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</si>
  <si>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</si>
  <si>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</si>
  <si>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</si>
  <si>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</si>
  <si>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</si>
  <si>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</si>
  <si>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</si>
  <si>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</si>
  <si>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</si>
  <si>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</si>
  <si>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</si>
  <si>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</si>
  <si>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</si>
  <si>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</si>
  <si>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</si>
  <si>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</si>
  <si>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</si>
  <si>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</si>
  <si>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</si>
  <si>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</si>
  <si>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</si>
  <si>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</si>
  <si>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</si>
  <si>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</si>
  <si>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</si>
  <si>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</si>
  <si>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</si>
  <si>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</si>
  <si>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</si>
  <si>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</si>
  <si>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</si>
  <si>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</si>
  <si>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</si>
  <si>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</si>
  <si>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</si>
  <si>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</si>
  <si>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</si>
  <si>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</si>
  <si>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</si>
  <si>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</si>
  <si>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</si>
  <si>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</si>
  <si>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</si>
  <si>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</si>
  <si>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</si>
  <si>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</si>
  <si>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</si>
  <si>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</si>
  <si>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</si>
  <si>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</si>
  <si>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</si>
  <si>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</si>
  <si>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</si>
  <si>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</si>
  <si>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</si>
  <si>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</si>
  <si>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</si>
  <si>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</si>
  <si>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</si>
  <si>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</si>
  <si>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</si>
  <si>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</si>
  <si>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</si>
  <si>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</si>
  <si>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</si>
  <si>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</si>
  <si>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</si>
  <si>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</si>
  <si>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</si>
  <si>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</si>
  <si>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</si>
  <si>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</si>
  <si>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</si>
  <si>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</si>
  <si>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</si>
  <si>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</si>
  <si>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</si>
  <si>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</si>
  <si>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</si>
  <si>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</si>
  <si>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</si>
  <si>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</si>
  <si>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</si>
  <si>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</si>
  <si>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</si>
  <si>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</si>
  <si>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</si>
  <si>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</si>
  <si>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</si>
  <si>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</si>
  <si>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</si>
  <si>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</si>
  <si>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</si>
  <si>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</si>
  <si>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</si>
  <si>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</si>
  <si>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</si>
  <si>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</si>
  <si>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</si>
  <si>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</si>
  <si>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</si>
  <si>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</si>
  <si>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</si>
  <si>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</si>
  <si>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</si>
  <si>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"04"  травня  2021 р.</t>
  </si>
  <si>
    <r>
      <t>"</t>
    </r>
    <r>
      <rPr>
        <u val="single"/>
        <sz val="20"/>
        <rFont val="Arial Cyr"/>
        <family val="0"/>
      </rPr>
      <t xml:space="preserve">   30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</si>
</sst>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1.emf" /><Relationship Id="rId3" Type="http://schemas.openxmlformats.org/officeDocument/2006/relationships/image" Target="../media/image21.emf" /><Relationship Id="rId4" Type="http://schemas.openxmlformats.org/officeDocument/2006/relationships/image" Target="../media/image30.emf" /><Relationship Id="rId5" Type="http://schemas.openxmlformats.org/officeDocument/2006/relationships/image" Target="../media/image29.emf" /><Relationship Id="rId6" Type="http://schemas.openxmlformats.org/officeDocument/2006/relationships/image" Target="../media/image28.emf" /><Relationship Id="rId7" Type="http://schemas.openxmlformats.org/officeDocument/2006/relationships/image" Target="../media/image17.emf" /><Relationship Id="rId8" Type="http://schemas.openxmlformats.org/officeDocument/2006/relationships/image" Target="../media/image27.emf" /><Relationship Id="rId9" Type="http://schemas.openxmlformats.org/officeDocument/2006/relationships/image" Target="../media/image33.emf" /><Relationship Id="rId10" Type="http://schemas.openxmlformats.org/officeDocument/2006/relationships/image" Target="../media/image38.emf" /><Relationship Id="rId11" Type="http://schemas.openxmlformats.org/officeDocument/2006/relationships/image" Target="../media/image26.emf" /><Relationship Id="rId12" Type="http://schemas.openxmlformats.org/officeDocument/2006/relationships/image" Target="../media/image25.emf" /><Relationship Id="rId13" Type="http://schemas.openxmlformats.org/officeDocument/2006/relationships/image" Target="../media/image24.emf" /><Relationship Id="rId14" Type="http://schemas.openxmlformats.org/officeDocument/2006/relationships/image" Target="../media/image23.emf" /><Relationship Id="rId15" Type="http://schemas.openxmlformats.org/officeDocument/2006/relationships/image" Target="../media/image20.emf" /><Relationship Id="rId16" Type="http://schemas.openxmlformats.org/officeDocument/2006/relationships/image" Target="../media/image22.emf" /><Relationship Id="rId17" Type="http://schemas.openxmlformats.org/officeDocument/2006/relationships/image" Target="../media/image32.emf" /><Relationship Id="rId18" Type="http://schemas.openxmlformats.org/officeDocument/2006/relationships/image" Target="../media/image19.emf" /><Relationship Id="rId19" Type="http://schemas.openxmlformats.org/officeDocument/2006/relationships/image" Target="../media/image37.emf" /><Relationship Id="rId20" Type="http://schemas.openxmlformats.org/officeDocument/2006/relationships/image" Target="../media/image36.emf" /><Relationship Id="rId21" Type="http://schemas.openxmlformats.org/officeDocument/2006/relationships/image" Target="../media/image35.emf" /><Relationship Id="rId22" Type="http://schemas.openxmlformats.org/officeDocument/2006/relationships/image" Target="../media/image1.emf" /><Relationship Id="rId2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v>8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81.68896800000003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136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67</v>
      </c>
      <c r="P21" s="67" t="s">
        <v>161</v>
      </c>
      <c r="Q21" s="68" t="s">
        <v>225</v>
      </c>
      <c r="R21" s="67" t="s">
        <v>286</v>
      </c>
      <c r="S21" s="67" t="s">
        <v>11</v>
      </c>
      <c r="T21" s="67"/>
      <c r="U21" s="67"/>
      <c r="V21" s="67"/>
      <c r="W21" s="67" t="s">
        <v>284</v>
      </c>
      <c r="X21" s="67" t="s">
        <v>109</v>
      </c>
      <c r="Y21" s="76"/>
      <c r="Z21" s="68" t="s">
        <v>79</v>
      </c>
      <c r="AA21" s="67" t="s">
        <v>322</v>
      </c>
      <c r="AB21" s="67" t="s">
        <v>326</v>
      </c>
      <c r="AC21" s="67" t="s">
        <v>10</v>
      </c>
      <c r="AD21" s="67" t="s">
        <v>11</v>
      </c>
      <c r="AE21" s="67" t="s">
        <v>108</v>
      </c>
      <c r="AF21" s="67" t="s">
        <v>98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10</v>
      </c>
      <c r="AA23" s="20">
        <f>Z23</f>
        <v>10</v>
      </c>
      <c r="AB23" s="20">
        <f aca="true" t="shared" si="1" ref="AB23:AG23">AA23</f>
        <v>10</v>
      </c>
      <c r="AC23" s="20">
        <f t="shared" si="1"/>
        <v>10</v>
      </c>
      <c r="AD23" s="20">
        <f t="shared" si="1"/>
        <v>10</v>
      </c>
      <c r="AE23" s="20">
        <f t="shared" si="1"/>
        <v>10</v>
      </c>
      <c r="AF23" s="20">
        <f t="shared" si="1"/>
        <v>10</v>
      </c>
      <c r="AG23" s="70">
        <f t="shared" si="1"/>
        <v>10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200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v>150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v>40</v>
      </c>
      <c r="AD24" s="40">
        <v>126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0.15</v>
      </c>
      <c r="AJ27" s="173"/>
      <c r="AK27" s="160">
        <f>SUM(G28:AG28)</f>
        <v>1.2</v>
      </c>
      <c r="AL27" s="161"/>
      <c r="AM27" s="317">
        <f>IF(AK27=0,0,AS117)</f>
        <v>117.5</v>
      </c>
      <c r="AN27" s="315">
        <f>AK27*AM27</f>
        <v>141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1.2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</v>
      </c>
      <c r="AJ33" s="173"/>
      <c r="AK33" s="160">
        <f>SUM(G34:AG34)</f>
        <v>0.4</v>
      </c>
      <c r="AL33" s="161"/>
      <c r="AM33" s="317">
        <f>IF(AK33=0,0,AV117)</f>
        <v>98.2</v>
      </c>
      <c r="AN33" s="315">
        <f>AK33*AM33</f>
        <v>39.28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0.4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0.10875</v>
      </c>
      <c r="AJ37" s="173"/>
      <c r="AK37" s="160">
        <f>SUM(G38:AG38)</f>
        <v>0.87</v>
      </c>
      <c r="AL37" s="161"/>
      <c r="AM37" s="317">
        <f>IF(AK37=0,0,AX117)</f>
        <v>57.16</v>
      </c>
      <c r="AN37" s="315">
        <f>AK37*AM37</f>
        <v>49.7292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0.87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v>6</v>
      </c>
      <c r="Q41" s="29">
        <v>4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0.0515</v>
      </c>
      <c r="AJ41" s="173"/>
      <c r="AK41" s="160">
        <f>SUM(G42:AG42)</f>
        <v>0.412</v>
      </c>
      <c r="AL41" s="161"/>
      <c r="AM41" s="317">
        <f>IF(AK41=0,0,AZ117)</f>
        <v>165.332</v>
      </c>
      <c r="AN41" s="315">
        <f>AK41*AM41</f>
        <v>68.116784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0.056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0.056</v>
      </c>
      <c r="P42" s="46">
        <f t="shared" si="27"/>
        <v>0.048</v>
      </c>
      <c r="Q42" s="47">
        <f t="shared" si="27"/>
        <v>0.032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/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6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0.16</v>
      </c>
      <c r="AL47" s="161"/>
      <c r="AM47" s="317">
        <f>IF(AK47=0,0,BC117)</f>
        <v>44</v>
      </c>
      <c r="AN47" s="315">
        <f>AK47*AM47</f>
        <v>7.04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0.048</v>
      </c>
      <c r="P48" s="46">
        <f t="shared" si="36"/>
      </c>
      <c r="Q48" s="47">
        <f t="shared" si="36"/>
        <v>0.016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0.06</v>
      </c>
      <c r="AB48" s="46">
        <f t="shared" si="37"/>
        <v>0.02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/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</v>
      </c>
      <c r="AJ49" s="173"/>
      <c r="AK49" s="160">
        <f>SUM(G50:AG50)</f>
        <v>0</v>
      </c>
      <c r="AL49" s="161"/>
      <c r="AM49" s="317">
        <f>IF(AK49=0,0,BD117)</f>
        <v>0</v>
      </c>
      <c r="AN49" s="315">
        <f>AK49*AM49</f>
        <v>0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</v>
      </c>
      <c r="AJ55" s="173"/>
      <c r="AK55" s="160">
        <f>SUM(G56:AG56)</f>
        <v>0</v>
      </c>
      <c r="AL55" s="161"/>
      <c r="AM55" s="317">
        <f>IF(AK55=0,0,BG117)</f>
        <v>0</v>
      </c>
      <c r="AN55" s="31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0.16</v>
      </c>
      <c r="AL59" s="161"/>
      <c r="AM59" s="317">
        <f>IF(AK59=0,0,BI117)</f>
        <v>128</v>
      </c>
      <c r="AN59" s="315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80">
        <f>VLOOKUP(ужин8,таб,20,FALSE)</f>
        <v>0</v>
      </c>
      <c r="AH61" s="174">
        <v>612064</v>
      </c>
      <c r="AI61" s="172">
        <f>AK61/сред</f>
        <v>1.25</v>
      </c>
      <c r="AJ61" s="173"/>
      <c r="AK61" s="234">
        <f>SUM(G62:AG62)</f>
        <v>10</v>
      </c>
      <c r="AL61" s="235"/>
      <c r="AM61" s="317">
        <f>IF(AK61=0,0,BJ117)</f>
        <v>2.7</v>
      </c>
      <c r="AN61" s="315">
        <f>AK61*AM61</f>
        <v>27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10</v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0.063125</v>
      </c>
      <c r="AJ65" s="173"/>
      <c r="AK65" s="160">
        <f>SUM(G66:AG66)</f>
        <v>0.505</v>
      </c>
      <c r="AL65" s="161"/>
      <c r="AM65" s="317">
        <f>IF(AK65=0,0,BL117)</f>
        <v>11.4</v>
      </c>
      <c r="AN65" s="315">
        <f>AK65*AM65</f>
        <v>5.757000000000001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8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0.064</v>
      </c>
      <c r="AL67" s="161"/>
      <c r="AM67" s="317">
        <f>IF(AK67=0,0,BM117)</f>
        <v>75</v>
      </c>
      <c r="AN67" s="315">
        <f>AK67*AM67</f>
        <v>4.8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  <v>0.064</v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0.07050000000000001</v>
      </c>
      <c r="AJ73" s="173"/>
      <c r="AK73" s="160">
        <f>SUM(G74:AG74)</f>
        <v>0.5640000000000001</v>
      </c>
      <c r="AL73" s="161"/>
      <c r="AM73" s="317">
        <f>IF(AK73=0,0,BP117)</f>
        <v>11.25</v>
      </c>
      <c r="AN73" s="315">
        <f>AK73*AM73</f>
        <v>6.345000000000001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0.064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0.5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70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0.07</v>
      </c>
      <c r="AJ85" s="173"/>
      <c r="AK85" s="160">
        <f>SUM(G86:AG86)</f>
        <v>0.56</v>
      </c>
      <c r="AL85" s="161"/>
      <c r="AM85" s="317">
        <f>IF(AK85=0,0,BS117)</f>
        <v>17</v>
      </c>
      <c r="AN85" s="315">
        <f>AK85*AM85</f>
        <v>9.520000000000001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  <v>0.56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v>2</v>
      </c>
      <c r="P97" s="35">
        <f>VLOOKUP(обед2,таб,33,FALSE)</f>
        <v>0</v>
      </c>
      <c r="Q97" s="34">
        <v>2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v>16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0.0695</v>
      </c>
      <c r="AJ97" s="173"/>
      <c r="AK97" s="160">
        <f>SUM(G98:AG98)</f>
        <v>0.556</v>
      </c>
      <c r="AL97" s="161"/>
      <c r="AM97" s="317">
        <f>IF(AK97=0,0,BW117)</f>
        <v>21</v>
      </c>
      <c r="AN97" s="315">
        <f>AK97*AM97</f>
        <v>11.676000000000002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0.12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0.016</v>
      </c>
      <c r="P98" s="46">
        <f t="shared" si="108"/>
      </c>
      <c r="Q98" s="47">
        <f t="shared" si="108"/>
        <v>0.016</v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0.096</v>
      </c>
      <c r="X98" s="46">
        <f>IF(X97=0,"",полдникл*X97/1000)</f>
        <v>0.128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0.18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0.05</v>
      </c>
      <c r="AJ105" s="173"/>
      <c r="AK105" s="160">
        <f>SUM(G106:AG106)</f>
        <v>0.4</v>
      </c>
      <c r="AL105" s="161"/>
      <c r="AM105" s="317">
        <f>IF(AK105=0,0,CA117)</f>
        <v>58.24</v>
      </c>
      <c r="AN105" s="315">
        <f>AK105*AM105</f>
        <v>23.296000000000003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12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0.037000000000000005</v>
      </c>
      <c r="AJ107" s="173"/>
      <c r="AK107" s="160">
        <f>SUM(G108:AG108)</f>
        <v>0.29600000000000004</v>
      </c>
      <c r="AL107" s="161"/>
      <c r="AM107" s="317">
        <f>IF(AK107=0,0,CB117)</f>
        <v>62</v>
      </c>
      <c r="AN107" s="315">
        <f>AK107*AM107</f>
        <v>18.352000000000004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  <v>0.096</v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1.6</v>
      </c>
      <c r="AL111" s="161"/>
      <c r="AM111" s="317">
        <f>IF(AK111=0,0,CD117)</f>
        <v>21.7</v>
      </c>
      <c r="AN111" s="315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2.4</v>
      </c>
      <c r="AL115" s="161"/>
      <c r="AM115" s="317">
        <f>IF(AK115=0,0,CF117)</f>
        <v>16.8</v>
      </c>
      <c r="AN115" s="315">
        <f>AK115*AM115</f>
        <v>40.32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0.505</v>
      </c>
      <c r="AJ125" s="173"/>
      <c r="AK125" s="160">
        <f>SUM(G126:AG126)</f>
        <v>4.04</v>
      </c>
      <c r="AL125" s="161"/>
      <c r="AM125" s="317">
        <f>IF(AK125=0,0,CG117)</f>
        <v>13.1</v>
      </c>
      <c r="AN125" s="315">
        <f>AK125*AM125</f>
        <v>52.924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0.424</v>
      </c>
      <c r="P126" s="45">
        <f t="shared" si="150"/>
        <v>1.816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1.8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60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0.06</v>
      </c>
      <c r="AJ127" s="173"/>
      <c r="AK127" s="160">
        <f>SUM(G128:AG128)</f>
        <v>0.48</v>
      </c>
      <c r="AL127" s="161"/>
      <c r="AM127" s="317">
        <f>IF(AK127=0,0,CH117)</f>
        <v>4.25</v>
      </c>
      <c r="AN127" s="315">
        <f>AK127*AM127</f>
        <v>2.04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0.48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0.04</v>
      </c>
      <c r="AJ129" s="173"/>
      <c r="AK129" s="160">
        <f>SUM(G130:AG130)</f>
        <v>0.32</v>
      </c>
      <c r="AL129" s="161"/>
      <c r="AM129" s="317">
        <f>IF(AK129=0,0,CI117)</f>
        <v>5.9</v>
      </c>
      <c r="AN129" s="315">
        <f>AK129*AM129</f>
        <v>1.8880000000000001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0.152</v>
      </c>
      <c r="P130" s="45">
        <f t="shared" si="156"/>
        <v>0.168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</v>
      </c>
      <c r="AJ131" s="173"/>
      <c r="AK131" s="160">
        <f>SUM(G132:AG132)</f>
        <v>0.16</v>
      </c>
      <c r="AL131" s="161"/>
      <c r="AM131" s="317">
        <f>IF(AK131=0,0,CJ117)</f>
        <v>7.8</v>
      </c>
      <c r="AN131" s="315">
        <f>AK131*AM131</f>
        <v>1.248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108.8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0.136</v>
      </c>
      <c r="AJ137" s="173"/>
      <c r="AK137" s="160">
        <f>SUM(G138:AG138)</f>
        <v>1.088</v>
      </c>
      <c r="AL137" s="161"/>
      <c r="AM137" s="317">
        <f>IF(AK137=0,0,CO117)</f>
        <v>6.8</v>
      </c>
      <c r="AN137" s="315">
        <f>AK137*AM137</f>
        <v>7.3984000000000005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1.088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0.016</v>
      </c>
      <c r="AL141" s="161"/>
      <c r="AM141" s="317">
        <f>IF(AK141=0,0,CM117)</f>
        <v>52.8</v>
      </c>
      <c r="AN141" s="315">
        <f>AK141*AM141</f>
        <v>0.8448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0.008</v>
      </c>
      <c r="P142" s="45">
        <f t="shared" si="174"/>
        <v>0.008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0.1</v>
      </c>
      <c r="AJ143" s="173"/>
      <c r="AK143" s="160">
        <f>SUM(G144:AG144)</f>
        <v>0.8</v>
      </c>
      <c r="AL143" s="161"/>
      <c r="AM143" s="317">
        <f>IF(AK143=0,0,DF117)</f>
        <v>26.5</v>
      </c>
      <c r="AN143" s="315">
        <f>AK143*AM143</f>
        <v>21.200000000000003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0.8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v>10</v>
      </c>
      <c r="AC147" s="34">
        <f>IF(ужин4="хліб пшеничний",150,(VLOOKUP(ужин4,таб,53,FALSE)))</f>
        <v>0</v>
      </c>
      <c r="AD147" s="35">
        <v>126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0.4700000000000001</v>
      </c>
      <c r="AJ147" s="173"/>
      <c r="AK147" s="160">
        <f>SUM(G148:AG148)</f>
        <v>3.7600000000000007</v>
      </c>
      <c r="AL147" s="161"/>
      <c r="AM147" s="317">
        <f>IF(AK147=0,0,CQ117)</f>
        <v>13.8</v>
      </c>
      <c r="AN147" s="315">
        <f>AK147*AM147</f>
        <v>51.88800000000001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0.1</v>
      </c>
      <c r="AC148" s="47">
        <f t="shared" si="184"/>
      </c>
      <c r="AD148" s="46">
        <f t="shared" si="184"/>
        <v>1.26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0.008</v>
      </c>
      <c r="AL161" s="161"/>
      <c r="AM161" s="317">
        <f>IF(AK161=0,0,CX117)</f>
        <v>452</v>
      </c>
      <c r="AN161" s="315">
        <f>AK161*AM161</f>
        <v>3.616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0.008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0.08</v>
      </c>
      <c r="AL163" s="161"/>
      <c r="AM163" s="317">
        <f>IF(AK163=0,0,CY117)</f>
        <v>10.24</v>
      </c>
      <c r="AN163" s="315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0.008</v>
      </c>
      <c r="AL165" s="161"/>
      <c r="AM165" s="317">
        <f>IF(AK165=0,0,CZ117)</f>
        <v>190</v>
      </c>
      <c r="AN165" s="315">
        <f>AK165*AM165</f>
        <v>1.52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0.008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1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0.001</v>
      </c>
      <c r="AJ171" s="173"/>
      <c r="AK171" s="160">
        <f>SUM(G172:AG172)</f>
        <v>0.008</v>
      </c>
      <c r="AL171" s="161"/>
      <c r="AM171" s="317">
        <f>IF(AK171=0,0,DC117)</f>
        <v>86.67</v>
      </c>
      <c r="AN171" s="315">
        <f>AK171*AM171</f>
        <v>0.69336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  <v>0.008</v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653.5117440000002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2021-04-30T08:10:41Z</cp:lastPrinted>
  <dcterms:created xsi:type="dcterms:W3CDTF">1996-10-08T23:32:33Z</dcterms:created>
  <dcterms:modified xsi:type="dcterms:W3CDTF">2021-05-04T07:00:18Z</dcterms:modified>
  <cp:category/>
  <cp:version/>
  <cp:contentType/>
  <cp:contentStatus/>
</cp:coreProperties>
</file>